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4195" windowHeight="117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3" i="1"/>
  <c r="B14"/>
  <c r="B15"/>
  <c r="B13"/>
  <c r="C7"/>
  <c r="D6"/>
  <c r="G6" s="1"/>
  <c r="C14" s="1"/>
  <c r="G14" s="1"/>
  <c r="G5"/>
  <c r="C12"/>
  <c r="D7" l="1"/>
  <c r="G7" s="1"/>
  <c r="C15" s="1"/>
  <c r="G15" s="1"/>
  <c r="G18" s="1"/>
  <c r="K4" s="1"/>
  <c r="L4" s="1"/>
  <c r="C13"/>
  <c r="G13" s="1"/>
  <c r="K5" l="1"/>
  <c r="M4"/>
  <c r="L5"/>
  <c r="N4" l="1"/>
  <c r="M5"/>
  <c r="O4" l="1"/>
  <c r="O5" s="1"/>
  <c r="J6" s="1"/>
  <c r="N5"/>
</calcChain>
</file>

<file path=xl/comments1.xml><?xml version="1.0" encoding="utf-8"?>
<comments xmlns="http://schemas.openxmlformats.org/spreadsheetml/2006/main">
  <authors>
    <author>jan</author>
  </authors>
  <commentList>
    <comment ref="E8" authorId="0">
      <text>
        <r>
          <rPr>
            <sz val="9"/>
            <color indexed="81"/>
            <rFont val="Tahoma"/>
            <family val="2"/>
          </rPr>
          <t>Based on www.electricrate.com/residential-rates/new-jersey/</t>
        </r>
      </text>
    </comment>
  </commentList>
</comments>
</file>

<file path=xl/sharedStrings.xml><?xml version="1.0" encoding="utf-8"?>
<sst xmlns="http://schemas.openxmlformats.org/spreadsheetml/2006/main" count="24" uniqueCount="22">
  <si>
    <t>Electricity</t>
  </si>
  <si>
    <t>kW at full Load</t>
  </si>
  <si>
    <t>kW price/hour</t>
  </si>
  <si>
    <t>Total electricity price</t>
  </si>
  <si>
    <t>Cooling</t>
  </si>
  <si>
    <t>Ratio of cooling cost
to electricity cost</t>
  </si>
  <si>
    <t>MWYQ18816</t>
  </si>
  <si>
    <t>MWYQ18814</t>
  </si>
  <si>
    <t>Difference</t>
  </si>
  <si>
    <t>Total Annual Difference</t>
  </si>
  <si>
    <t>Interest Rate</t>
  </si>
  <si>
    <t>Present Value Cost</t>
  </si>
  <si>
    <t>Net Present Value Cost</t>
  </si>
  <si>
    <t>Future Value Cost</t>
  </si>
  <si>
    <t>Average  Annual Load %</t>
  </si>
  <si>
    <t>(Assumption)</t>
  </si>
  <si>
    <t>(Assumption )</t>
  </si>
  <si>
    <t>Present Value Calculations</t>
  </si>
  <si>
    <t>Power and Cooling Calculations</t>
  </si>
  <si>
    <t>Year</t>
  </si>
  <si>
    <t>Hours in a year</t>
  </si>
  <si>
    <t>Total Cooling Price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</si>
</sst>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3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44" fontId="2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3" borderId="1" xfId="0" applyFill="1" applyBorder="1"/>
    <xf numFmtId="0" fontId="0" fillId="4" borderId="0" xfId="0" applyFill="1" applyBorder="1"/>
    <xf numFmtId="0" fontId="0" fillId="3" borderId="0" xfId="0" applyFill="1" applyBorder="1"/>
    <xf numFmtId="0" fontId="0" fillId="3" borderId="2" xfId="0" applyFill="1" applyBorder="1"/>
    <xf numFmtId="44" fontId="0" fillId="3" borderId="0" xfId="0" applyNumberFormat="1" applyFill="1" applyBorder="1"/>
    <xf numFmtId="44" fontId="0" fillId="4" borderId="0" xfId="0" applyNumberFormat="1" applyFill="1" applyBorder="1"/>
    <xf numFmtId="44" fontId="0" fillId="3" borderId="2" xfId="0" applyNumberFormat="1" applyFill="1" applyBorder="1"/>
    <xf numFmtId="0" fontId="2" fillId="3" borderId="1" xfId="0" applyFont="1" applyFill="1" applyBorder="1"/>
    <xf numFmtId="44" fontId="2" fillId="4" borderId="0" xfId="0" applyNumberFormat="1" applyFont="1" applyFill="1" applyBorder="1"/>
    <xf numFmtId="9" fontId="0" fillId="4" borderId="0" xfId="0" applyNumberFormat="1" applyFill="1" applyBorder="1"/>
    <xf numFmtId="0" fontId="0" fillId="3" borderId="3" xfId="0" applyFill="1" applyBorder="1"/>
    <xf numFmtId="9" fontId="0" fillId="4" borderId="4" xfId="0" applyNumberFormat="1" applyFill="1" applyBorder="1"/>
    <xf numFmtId="0" fontId="0" fillId="3" borderId="4" xfId="0" applyFill="1" applyBorder="1"/>
    <xf numFmtId="0" fontId="0" fillId="4" borderId="4" xfId="0" applyFill="1" applyBorder="1"/>
    <xf numFmtId="0" fontId="0" fillId="3" borderId="5" xfId="0" applyFill="1" applyBorder="1"/>
    <xf numFmtId="0" fontId="0" fillId="5" borderId="6" xfId="0" applyFill="1" applyBorder="1"/>
    <xf numFmtId="0" fontId="0" fillId="5" borderId="7" xfId="0" applyFill="1" applyBorder="1"/>
    <xf numFmtId="0" fontId="2" fillId="5" borderId="7" xfId="0" applyFont="1" applyFill="1" applyBorder="1"/>
    <xf numFmtId="0" fontId="0" fillId="5" borderId="8" xfId="0" applyFill="1" applyBorder="1"/>
    <xf numFmtId="0" fontId="0" fillId="2" borderId="0" xfId="0" applyFill="1" applyBorder="1"/>
    <xf numFmtId="0" fontId="0" fillId="3" borderId="0" xfId="0" applyFill="1" applyBorder="1" applyAlignment="1">
      <alignment horizontal="center"/>
    </xf>
    <xf numFmtId="0" fontId="0" fillId="3" borderId="10" xfId="0" applyFill="1" applyBorder="1"/>
    <xf numFmtId="0" fontId="2" fillId="4" borderId="0" xfId="0" applyFont="1" applyFill="1" applyBorder="1"/>
    <xf numFmtId="3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0" fontId="0" fillId="4" borderId="10" xfId="0" applyFill="1" applyBorder="1"/>
    <xf numFmtId="44" fontId="0" fillId="4" borderId="0" xfId="2" applyFont="1" applyFill="1" applyBorder="1"/>
    <xf numFmtId="0" fontId="0" fillId="4" borderId="2" xfId="0" applyFill="1" applyBorder="1"/>
    <xf numFmtId="44" fontId="0" fillId="4" borderId="2" xfId="2" applyFont="1" applyFill="1" applyBorder="1"/>
    <xf numFmtId="0" fontId="0" fillId="4" borderId="11" xfId="0" applyFill="1" applyBorder="1"/>
    <xf numFmtId="44" fontId="0" fillId="4" borderId="2" xfId="0" applyNumberFormat="1" applyFill="1" applyBorder="1"/>
    <xf numFmtId="0" fontId="0" fillId="3" borderId="9" xfId="0" applyFill="1" applyBorder="1"/>
    <xf numFmtId="9" fontId="0" fillId="3" borderId="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 wrapText="1"/>
    </xf>
    <xf numFmtId="9" fontId="0" fillId="3" borderId="0" xfId="3" applyFont="1" applyFill="1" applyBorder="1" applyAlignment="1">
      <alignment horizontal="center"/>
    </xf>
    <xf numFmtId="164" fontId="0" fillId="3" borderId="0" xfId="1" applyNumberFormat="1" applyFont="1" applyFill="1" applyBorder="1"/>
    <xf numFmtId="44" fontId="0" fillId="3" borderId="0" xfId="2" applyFont="1" applyFill="1" applyBorder="1"/>
    <xf numFmtId="0" fontId="2" fillId="2" borderId="12" xfId="0" applyFont="1" applyFill="1" applyBorder="1"/>
    <xf numFmtId="0" fontId="0" fillId="2" borderId="13" xfId="0" applyFill="1" applyBorder="1"/>
    <xf numFmtId="44" fontId="2" fillId="2" borderId="14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>
      <selection activeCell="I13" sqref="I13"/>
    </sheetView>
  </sheetViews>
  <sheetFormatPr defaultRowHeight="15"/>
  <cols>
    <col min="1" max="1" width="6.140625" style="1" customWidth="1"/>
    <col min="2" max="2" width="15.42578125" style="1" bestFit="1" customWidth="1"/>
    <col min="3" max="3" width="19.85546875" style="1" bestFit="1" customWidth="1"/>
    <col min="4" max="4" width="25.28515625" style="1" customWidth="1"/>
    <col min="5" max="5" width="13.85546875" style="1" bestFit="1" customWidth="1"/>
    <col min="6" max="6" width="14" style="1" bestFit="1" customWidth="1"/>
    <col min="7" max="7" width="19.85546875" style="1" bestFit="1" customWidth="1"/>
    <col min="8" max="8" width="6.140625" style="1" customWidth="1"/>
    <col min="9" max="9" width="21.85546875" style="1" bestFit="1" customWidth="1"/>
    <col min="10" max="10" width="12.5703125" style="1" bestFit="1" customWidth="1"/>
    <col min="11" max="12" width="15.28515625" style="1" bestFit="1" customWidth="1"/>
    <col min="13" max="15" width="11.5703125" style="1" bestFit="1" customWidth="1"/>
    <col min="16" max="16384" width="9.140625" style="1"/>
  </cols>
  <sheetData>
    <row r="1" spans="2:15" ht="15.75" thickBot="1"/>
    <row r="2" spans="2:15" ht="15.75" thickTop="1">
      <c r="B2" s="23"/>
      <c r="C2" s="24"/>
      <c r="D2" s="25" t="s">
        <v>18</v>
      </c>
      <c r="E2" s="24"/>
      <c r="F2" s="24"/>
      <c r="G2" s="26"/>
      <c r="I2" s="23"/>
      <c r="J2" s="24"/>
      <c r="K2" s="25" t="s">
        <v>17</v>
      </c>
      <c r="L2" s="24"/>
      <c r="M2" s="24"/>
      <c r="N2" s="24"/>
      <c r="O2" s="26"/>
    </row>
    <row r="3" spans="2:15">
      <c r="B3" s="8"/>
      <c r="C3" s="30" t="s">
        <v>0</v>
      </c>
      <c r="D3" s="27"/>
      <c r="E3" s="9"/>
      <c r="F3" s="10"/>
      <c r="G3" s="35"/>
      <c r="I3" s="8" t="s">
        <v>19</v>
      </c>
      <c r="J3" s="9">
        <v>0</v>
      </c>
      <c r="K3" s="10">
        <f>J3+1</f>
        <v>1</v>
      </c>
      <c r="L3" s="9">
        <v>2</v>
      </c>
      <c r="M3" s="10">
        <v>3</v>
      </c>
      <c r="N3" s="9">
        <v>4</v>
      </c>
      <c r="O3" s="11">
        <v>5</v>
      </c>
    </row>
    <row r="4" spans="2:15">
      <c r="B4" s="8"/>
      <c r="C4" s="9" t="s">
        <v>1</v>
      </c>
      <c r="D4" s="28" t="s">
        <v>14</v>
      </c>
      <c r="E4" s="9" t="s">
        <v>2</v>
      </c>
      <c r="F4" s="10" t="s">
        <v>20</v>
      </c>
      <c r="G4" s="35" t="s">
        <v>3</v>
      </c>
      <c r="H4" s="3"/>
      <c r="I4" s="8" t="s">
        <v>13</v>
      </c>
      <c r="J4" s="9"/>
      <c r="K4" s="12">
        <f>G18</f>
        <v>51443.100000000006</v>
      </c>
      <c r="L4" s="13">
        <f>K4</f>
        <v>51443.100000000006</v>
      </c>
      <c r="M4" s="12">
        <f t="shared" ref="M4:O4" si="0">L4</f>
        <v>51443.100000000006</v>
      </c>
      <c r="N4" s="13">
        <f t="shared" si="0"/>
        <v>51443.100000000006</v>
      </c>
      <c r="O4" s="14">
        <f t="shared" si="0"/>
        <v>51443.100000000006</v>
      </c>
    </row>
    <row r="5" spans="2:15">
      <c r="B5" s="8" t="s">
        <v>6</v>
      </c>
      <c r="C5" s="31">
        <v>187.5</v>
      </c>
      <c r="D5" s="40">
        <v>0.9</v>
      </c>
      <c r="E5" s="34">
        <v>0.1</v>
      </c>
      <c r="F5" s="44">
        <v>8760</v>
      </c>
      <c r="G5" s="36">
        <f>F5*E5*D5*C5</f>
        <v>147825</v>
      </c>
      <c r="H5" s="3"/>
      <c r="I5" s="8" t="s">
        <v>11</v>
      </c>
      <c r="J5" s="9"/>
      <c r="K5" s="12">
        <f>K4/(1+$J$8)^K3</f>
        <v>46766.454545454544</v>
      </c>
      <c r="L5" s="13">
        <f>L4/(1+$J$8)^L3</f>
        <v>42514.958677685951</v>
      </c>
      <c r="M5" s="12">
        <f>M4/(1+$J$8)^M3</f>
        <v>38649.962434259949</v>
      </c>
      <c r="N5" s="13">
        <f>N4/(1+$J$8)^N3</f>
        <v>35136.329485690861</v>
      </c>
      <c r="O5" s="14">
        <f>O4/(1+$J$8)^O3</f>
        <v>31942.117714264419</v>
      </c>
    </row>
    <row r="6" spans="2:15">
      <c r="B6" s="8" t="s">
        <v>7</v>
      </c>
      <c r="C6" s="31">
        <v>144</v>
      </c>
      <c r="D6" s="40">
        <f>D5</f>
        <v>0.9</v>
      </c>
      <c r="E6" s="34">
        <v>0.1</v>
      </c>
      <c r="F6" s="44">
        <v>8760</v>
      </c>
      <c r="G6" s="36">
        <f>F6*E6*D6*C6</f>
        <v>113529.59999999999</v>
      </c>
      <c r="H6" s="3"/>
      <c r="I6" s="15" t="s">
        <v>12</v>
      </c>
      <c r="J6" s="16">
        <f>SUM(K5:O5)</f>
        <v>195009.82285735573</v>
      </c>
      <c r="K6" s="12"/>
      <c r="L6" s="13"/>
      <c r="M6" s="12"/>
      <c r="N6" s="13"/>
      <c r="O6" s="14"/>
    </row>
    <row r="7" spans="2:15" ht="27" customHeight="1">
      <c r="B7" s="8" t="s">
        <v>8</v>
      </c>
      <c r="C7" s="31">
        <f>C5-C6</f>
        <v>43.5</v>
      </c>
      <c r="D7" s="40">
        <f>D6</f>
        <v>0.9</v>
      </c>
      <c r="E7" s="34">
        <v>0.1</v>
      </c>
      <c r="F7" s="44">
        <v>8760</v>
      </c>
      <c r="G7" s="36">
        <f>F7*E7*D7*C7</f>
        <v>34295.4</v>
      </c>
      <c r="H7" s="3"/>
      <c r="I7" s="8"/>
      <c r="J7" s="9"/>
      <c r="K7" s="12"/>
      <c r="L7" s="13"/>
      <c r="M7" s="12"/>
      <c r="N7" s="13"/>
      <c r="O7" s="14"/>
    </row>
    <row r="8" spans="2:15">
      <c r="B8" s="8"/>
      <c r="C8" s="31"/>
      <c r="D8" s="40" t="s">
        <v>15</v>
      </c>
      <c r="E8" s="17" t="s">
        <v>16</v>
      </c>
      <c r="F8" s="44"/>
      <c r="G8" s="36"/>
      <c r="H8" s="3"/>
      <c r="I8" s="8" t="s">
        <v>10</v>
      </c>
      <c r="J8" s="17">
        <v>0.1</v>
      </c>
      <c r="K8" s="10"/>
      <c r="L8" s="9"/>
      <c r="M8" s="10"/>
      <c r="N8" s="9"/>
      <c r="O8" s="11"/>
    </row>
    <row r="9" spans="2:15" ht="15.75" thickBot="1">
      <c r="B9" s="8"/>
      <c r="C9" s="32"/>
      <c r="D9" s="28"/>
      <c r="E9" s="17"/>
      <c r="F9" s="44"/>
      <c r="G9" s="36"/>
      <c r="I9" s="18"/>
      <c r="J9" s="19" t="s">
        <v>15</v>
      </c>
      <c r="K9" s="20"/>
      <c r="L9" s="21"/>
      <c r="M9" s="20"/>
      <c r="N9" s="21"/>
      <c r="O9" s="22"/>
    </row>
    <row r="10" spans="2:15" ht="15.75" thickTop="1">
      <c r="B10" s="39"/>
      <c r="C10" s="33"/>
      <c r="D10" s="41"/>
      <c r="E10" s="33"/>
      <c r="F10" s="29"/>
      <c r="G10" s="37"/>
      <c r="H10" s="3"/>
    </row>
    <row r="11" spans="2:15">
      <c r="B11" s="8"/>
      <c r="C11" s="30" t="s">
        <v>4</v>
      </c>
      <c r="D11" s="40"/>
      <c r="E11" s="45"/>
      <c r="F11" s="44"/>
      <c r="G11" s="36"/>
      <c r="H11" s="3"/>
    </row>
    <row r="12" spans="2:15" ht="30">
      <c r="B12" s="8"/>
      <c r="C12" s="9" t="str">
        <f>G4</f>
        <v>Total electricity price</v>
      </c>
      <c r="D12" s="42" t="s">
        <v>5</v>
      </c>
      <c r="E12" s="45"/>
      <c r="F12" s="44"/>
      <c r="G12" s="36" t="s">
        <v>21</v>
      </c>
      <c r="H12" s="4"/>
    </row>
    <row r="13" spans="2:15">
      <c r="B13" s="8" t="str">
        <f>B5</f>
        <v>MWYQ18816</v>
      </c>
      <c r="C13" s="34">
        <f>G5</f>
        <v>147825</v>
      </c>
      <c r="D13" s="43">
        <v>0.5</v>
      </c>
      <c r="E13" s="10"/>
      <c r="F13" s="10"/>
      <c r="G13" s="38">
        <f>D13*C13</f>
        <v>73912.5</v>
      </c>
      <c r="H13" s="4"/>
    </row>
    <row r="14" spans="2:15">
      <c r="B14" s="8" t="str">
        <f t="shared" ref="B14:B15" si="1">B6</f>
        <v>MWYQ18814</v>
      </c>
      <c r="C14" s="34">
        <f t="shared" ref="C14:C15" si="2">G6</f>
        <v>113529.59999999999</v>
      </c>
      <c r="D14" s="43">
        <v>0.5</v>
      </c>
      <c r="E14" s="10"/>
      <c r="F14" s="10"/>
      <c r="G14" s="38">
        <f t="shared" ref="G14:G15" si="3">D14*C14</f>
        <v>56764.799999999996</v>
      </c>
      <c r="H14" s="4"/>
    </row>
    <row r="15" spans="2:15">
      <c r="B15" s="8" t="str">
        <f t="shared" si="1"/>
        <v>Difference</v>
      </c>
      <c r="C15" s="34">
        <f t="shared" si="2"/>
        <v>34295.4</v>
      </c>
      <c r="D15" s="43">
        <v>0.5</v>
      </c>
      <c r="E15" s="10"/>
      <c r="F15" s="10"/>
      <c r="G15" s="38">
        <f t="shared" si="3"/>
        <v>17147.7</v>
      </c>
      <c r="H15" s="4"/>
    </row>
    <row r="16" spans="2:15">
      <c r="B16" s="8"/>
      <c r="C16" s="34"/>
      <c r="D16" s="40" t="s">
        <v>15</v>
      </c>
      <c r="E16" s="10"/>
      <c r="F16" s="10"/>
      <c r="G16" s="38"/>
    </row>
    <row r="17" spans="2:12">
      <c r="B17" s="8"/>
      <c r="C17" s="9"/>
      <c r="D17" s="28"/>
      <c r="E17" s="10"/>
      <c r="F17" s="10"/>
      <c r="G17" s="35"/>
      <c r="H17" s="5"/>
    </row>
    <row r="18" spans="2:12" ht="15.75" thickBot="1">
      <c r="B18" s="46" t="s">
        <v>9</v>
      </c>
      <c r="C18" s="47"/>
      <c r="D18" s="47"/>
      <c r="E18" s="47"/>
      <c r="F18" s="47"/>
      <c r="G18" s="48">
        <f>G15+G7</f>
        <v>51443.100000000006</v>
      </c>
    </row>
    <row r="19" spans="2:12" ht="15.75" thickTop="1"/>
    <row r="20" spans="2:12">
      <c r="L20" s="2"/>
    </row>
    <row r="22" spans="2:12">
      <c r="C22" s="6"/>
    </row>
    <row r="23" spans="2:12">
      <c r="C23" s="6"/>
    </row>
    <row r="24" spans="2:12">
      <c r="C24" s="6"/>
      <c r="D24" s="7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2014-11-10T20:53:17Z</dcterms:created>
  <dcterms:modified xsi:type="dcterms:W3CDTF">2014-11-10T21:30:44Z</dcterms:modified>
</cp:coreProperties>
</file>